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Box\耐震ネット\第57回研修会\"/>
    </mc:Choice>
  </mc:AlternateContent>
  <bookViews>
    <workbookView xWindow="0" yWindow="0" windowWidth="20055" windowHeight="11700"/>
  </bookViews>
  <sheets>
    <sheet name="部位Ｕ値" sheetId="1" r:id="rId1"/>
    <sheet name="基礎断熱" sheetId="2" r:id="rId2"/>
    <sheet name="集計・結果" sheetId="4" r:id="rId3"/>
  </sheets>
  <definedNames>
    <definedName name="_xlnm.Print_Area" localSheetId="1">基礎断熱!$A$1:$L$39</definedName>
    <definedName name="_xlnm.Print_Area" localSheetId="0">部位Ｕ値!$A$1:$G$37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4" l="1"/>
  <c r="I29" i="4"/>
  <c r="I28" i="4"/>
  <c r="I27" i="4"/>
  <c r="I26" i="4"/>
  <c r="I24" i="4"/>
  <c r="H26" i="4"/>
  <c r="H25" i="4"/>
  <c r="H24" i="4"/>
  <c r="H23" i="4"/>
  <c r="H22" i="4"/>
  <c r="H21" i="4"/>
  <c r="H20" i="4"/>
  <c r="H14" i="4"/>
  <c r="H13" i="4"/>
  <c r="H12" i="4"/>
  <c r="H11" i="4"/>
  <c r="H10" i="4"/>
  <c r="H9" i="4"/>
  <c r="H8" i="4"/>
  <c r="H7" i="4"/>
  <c r="H6" i="4"/>
  <c r="H5" i="4"/>
  <c r="I14" i="4"/>
  <c r="I13" i="4"/>
  <c r="I12" i="4"/>
  <c r="I11" i="4"/>
  <c r="I10" i="4"/>
  <c r="I9" i="4"/>
  <c r="I8" i="4"/>
  <c r="I7" i="4"/>
  <c r="I6" i="4"/>
  <c r="I5" i="4"/>
  <c r="F71" i="1" l="1"/>
  <c r="F54" i="1"/>
  <c r="G27" i="4"/>
  <c r="G29" i="4"/>
  <c r="G30" i="4"/>
  <c r="G28" i="4"/>
  <c r="G26" i="4"/>
  <c r="G24" i="4"/>
  <c r="F30" i="4"/>
  <c r="F29" i="4"/>
  <c r="F28" i="4"/>
  <c r="F27" i="4"/>
  <c r="F26" i="4"/>
  <c r="F25" i="4"/>
  <c r="F24" i="4"/>
  <c r="F23" i="4"/>
  <c r="F22" i="4"/>
  <c r="F21" i="4"/>
  <c r="F20" i="4"/>
  <c r="B29" i="4"/>
  <c r="B27" i="4"/>
  <c r="B25" i="4"/>
  <c r="B20" i="4"/>
  <c r="G14" i="4"/>
  <c r="G13" i="4"/>
  <c r="G12" i="4"/>
  <c r="G11" i="4"/>
  <c r="G10" i="4"/>
  <c r="G9" i="4"/>
  <c r="G8" i="4"/>
  <c r="G7" i="4"/>
  <c r="G6" i="4"/>
  <c r="G5" i="4"/>
  <c r="E16" i="2"/>
  <c r="N16" i="2"/>
  <c r="G10" i="2"/>
  <c r="G9" i="2"/>
  <c r="O16" i="2" s="1"/>
  <c r="G8" i="2"/>
  <c r="G7" i="2"/>
  <c r="D16" i="2" s="1"/>
  <c r="J12" i="2"/>
  <c r="I16" i="2" l="1"/>
  <c r="G16" i="2"/>
  <c r="F34" i="4"/>
  <c r="G15" i="4"/>
  <c r="I15" i="4"/>
  <c r="K16" i="2" l="1"/>
  <c r="G32" i="4" s="1"/>
  <c r="I32" i="4" s="1"/>
  <c r="B41" i="4"/>
  <c r="G68" i="1" l="1"/>
  <c r="G67" i="1"/>
  <c r="F67" i="1"/>
  <c r="G66" i="1"/>
  <c r="F66" i="1"/>
  <c r="G65" i="1"/>
  <c r="F65" i="1"/>
  <c r="G64" i="1"/>
  <c r="F63" i="1"/>
  <c r="G62" i="1"/>
  <c r="F62" i="1"/>
  <c r="G61" i="1"/>
  <c r="F61" i="1"/>
  <c r="F69" i="1" s="1"/>
  <c r="G60" i="1"/>
  <c r="G69" i="1" s="1"/>
  <c r="G70" i="1" s="1"/>
  <c r="G58" i="1"/>
  <c r="G51" i="1"/>
  <c r="G52" i="1" s="1"/>
  <c r="G53" i="1" s="1"/>
  <c r="G50" i="1"/>
  <c r="F50" i="1"/>
  <c r="G49" i="1"/>
  <c r="F49" i="1"/>
  <c r="G48" i="1"/>
  <c r="F48" i="1"/>
  <c r="G47" i="1"/>
  <c r="F46" i="1"/>
  <c r="G45" i="1"/>
  <c r="F45" i="1"/>
  <c r="G44" i="1"/>
  <c r="F44" i="1"/>
  <c r="F52" i="1" s="1"/>
  <c r="G43" i="1"/>
  <c r="G41" i="1"/>
  <c r="G31" i="1"/>
  <c r="G30" i="1"/>
  <c r="F30" i="1"/>
  <c r="G29" i="1"/>
  <c r="F29" i="1"/>
  <c r="G28" i="1"/>
  <c r="F28" i="1"/>
  <c r="G27" i="1"/>
  <c r="F26" i="1"/>
  <c r="G25" i="1"/>
  <c r="F25" i="1"/>
  <c r="G24" i="1"/>
  <c r="F24" i="1"/>
  <c r="G23" i="1"/>
  <c r="G21" i="1"/>
  <c r="G4" i="1"/>
  <c r="G10" i="1"/>
  <c r="F9" i="1"/>
  <c r="G13" i="1"/>
  <c r="F13" i="1"/>
  <c r="G12" i="1"/>
  <c r="F12" i="1"/>
  <c r="G11" i="1"/>
  <c r="F11" i="1"/>
  <c r="G8" i="1"/>
  <c r="F8" i="1"/>
  <c r="G7" i="1"/>
  <c r="F7" i="1"/>
  <c r="G14" i="1"/>
  <c r="G6" i="1"/>
  <c r="F32" i="1" l="1"/>
  <c r="G32" i="1"/>
  <c r="G33" i="1" s="1"/>
  <c r="F70" i="1"/>
  <c r="F53" i="1"/>
  <c r="F33" i="1"/>
  <c r="G15" i="1"/>
  <c r="G16" i="1" s="1"/>
  <c r="F15" i="1"/>
  <c r="F34" i="1" l="1"/>
  <c r="G25" i="4" s="1"/>
  <c r="I25" i="4" s="1"/>
  <c r="F16" i="1"/>
  <c r="F17" i="1" s="1"/>
  <c r="G20" i="4" s="1"/>
  <c r="G23" i="4" l="1"/>
  <c r="I23" i="4" s="1"/>
  <c r="I20" i="4"/>
  <c r="G22" i="4"/>
  <c r="I22" i="4" s="1"/>
  <c r="G21" i="4"/>
  <c r="I21" i="4" s="1"/>
  <c r="I34" i="4" l="1"/>
  <c r="C41" i="4" s="1"/>
  <c r="D41" i="4" s="1"/>
  <c r="H41" i="4" s="1"/>
</calcChain>
</file>

<file path=xl/sharedStrings.xml><?xml version="1.0" encoding="utf-8"?>
<sst xmlns="http://schemas.openxmlformats.org/spreadsheetml/2006/main" count="181" uniqueCount="91">
  <si>
    <t>部位Ｕ値計算シート</t>
    <rPh sb="0" eb="6">
      <t>ブイウチケイサン</t>
    </rPh>
    <phoneticPr fontId="2"/>
  </si>
  <si>
    <t>簡略計算法①（面積比率法）による</t>
    <rPh sb="0" eb="2">
      <t>カンリャク</t>
    </rPh>
    <rPh sb="2" eb="5">
      <t>ケイサンホウ</t>
    </rPh>
    <rPh sb="7" eb="9">
      <t>メンセキ</t>
    </rPh>
    <rPh sb="9" eb="11">
      <t>ヒリツ</t>
    </rPh>
    <rPh sb="11" eb="12">
      <t>ホウ</t>
    </rPh>
    <phoneticPr fontId="2"/>
  </si>
  <si>
    <t>部位名称</t>
    <rPh sb="0" eb="2">
      <t>ブイ</t>
    </rPh>
    <rPh sb="2" eb="4">
      <t>メイショウ</t>
    </rPh>
    <phoneticPr fontId="2"/>
  </si>
  <si>
    <t>部分名</t>
    <rPh sb="0" eb="2">
      <t>ブブン</t>
    </rPh>
    <rPh sb="2" eb="3">
      <t>メイ</t>
    </rPh>
    <phoneticPr fontId="2"/>
  </si>
  <si>
    <t>熱橋面積比</t>
    <rPh sb="0" eb="2">
      <t>ネッキョウ</t>
    </rPh>
    <rPh sb="2" eb="5">
      <t>メンセキヒ</t>
    </rPh>
    <phoneticPr fontId="2"/>
  </si>
  <si>
    <t>一般部</t>
    <rPh sb="0" eb="2">
      <t>イッパン</t>
    </rPh>
    <rPh sb="2" eb="3">
      <t>ブ</t>
    </rPh>
    <phoneticPr fontId="2"/>
  </si>
  <si>
    <t>熱橋部</t>
    <rPh sb="0" eb="2">
      <t>ネッキョウ</t>
    </rPh>
    <rPh sb="2" eb="3">
      <t>ブ</t>
    </rPh>
    <phoneticPr fontId="2"/>
  </si>
  <si>
    <t>厚さｄ
ｍ</t>
    <rPh sb="0" eb="1">
      <t>アツ</t>
    </rPh>
    <phoneticPr fontId="2"/>
  </si>
  <si>
    <r>
      <t xml:space="preserve">熱伝導率λ
</t>
    </r>
    <r>
      <rPr>
        <sz val="9"/>
        <color theme="1"/>
        <rFont val="ＭＳ Ｐゴシック"/>
        <family val="3"/>
        <charset val="128"/>
        <scheme val="minor"/>
      </rPr>
      <t>Ｗ／（ｍ・Ｋ）</t>
    </r>
    <rPh sb="0" eb="4">
      <t>ネツデンドウリツ</t>
    </rPh>
    <phoneticPr fontId="2"/>
  </si>
  <si>
    <r>
      <t xml:space="preserve">厚さｄ
</t>
    </r>
    <r>
      <rPr>
        <sz val="9"/>
        <color theme="1"/>
        <rFont val="ＭＳ Ｐゴシック"/>
        <family val="3"/>
        <charset val="128"/>
        <scheme val="minor"/>
      </rPr>
      <t>ｍ</t>
    </r>
    <rPh sb="0" eb="1">
      <t>アツ</t>
    </rPh>
    <phoneticPr fontId="2"/>
  </si>
  <si>
    <r>
      <t xml:space="preserve">ｄ／λ
</t>
    </r>
    <r>
      <rPr>
        <sz val="9"/>
        <color theme="1"/>
        <rFont val="ＭＳ Ｐゴシック"/>
        <family val="3"/>
        <charset val="128"/>
        <scheme val="minor"/>
      </rPr>
      <t>㎡・Ｋ／Ｗ</t>
    </r>
    <phoneticPr fontId="2"/>
  </si>
  <si>
    <t>室内側</t>
    <rPh sb="0" eb="2">
      <t>シツナイ</t>
    </rPh>
    <rPh sb="2" eb="3">
      <t>ガワ</t>
    </rPh>
    <phoneticPr fontId="2"/>
  </si>
  <si>
    <t>熱伝導抵抗　Ｒi</t>
    <rPh sb="0" eb="3">
      <t>ネツデンドウ</t>
    </rPh>
    <rPh sb="3" eb="5">
      <t>テイコウ</t>
    </rPh>
    <phoneticPr fontId="2"/>
  </si>
  <si>
    <t>内装</t>
    <rPh sb="0" eb="2">
      <t>ナイソウ</t>
    </rPh>
    <phoneticPr fontId="2"/>
  </si>
  <si>
    <t>充填断熱材</t>
    <rPh sb="0" eb="2">
      <t>ジュウテン</t>
    </rPh>
    <rPh sb="2" eb="5">
      <t>ダンネツザイ</t>
    </rPh>
    <phoneticPr fontId="2"/>
  </si>
  <si>
    <t>外断熱</t>
    <rPh sb="0" eb="3">
      <t>ソトダンネツ</t>
    </rPh>
    <phoneticPr fontId="2"/>
  </si>
  <si>
    <t>外気側</t>
    <rPh sb="0" eb="2">
      <t>ガイキ</t>
    </rPh>
    <rPh sb="2" eb="3">
      <t>ガワ</t>
    </rPh>
    <phoneticPr fontId="2"/>
  </si>
  <si>
    <r>
      <t>熱伝導抵抗　Ｒ</t>
    </r>
    <r>
      <rPr>
        <sz val="8"/>
        <color theme="1"/>
        <rFont val="ＭＳ Ｐゴシック"/>
        <family val="3"/>
        <charset val="128"/>
        <scheme val="minor"/>
      </rPr>
      <t>0</t>
    </r>
    <rPh sb="0" eb="3">
      <t>ネツデンドウ</t>
    </rPh>
    <rPh sb="3" eb="5">
      <t>テイコウ</t>
    </rPh>
    <phoneticPr fontId="2"/>
  </si>
  <si>
    <t>外壁</t>
    <rPh sb="0" eb="2">
      <t>ガイヘキ</t>
    </rPh>
    <phoneticPr fontId="2"/>
  </si>
  <si>
    <t>－</t>
    <phoneticPr fontId="2"/>
  </si>
  <si>
    <t>－－－</t>
    <phoneticPr fontId="2"/>
  </si>
  <si>
    <t>熱貫流抵抗　　ΣＲ＝Σ（ｄｉ/λｉ）</t>
  </si>
  <si>
    <t>熱貫流率　　　Ｕｎ＝１/ΣＲ</t>
  </si>
  <si>
    <t>平均熱貫流率　Ｕi＝Σ（ａin・Ｕｎ）　　　　　　　　　Ｗ／（㎡Ｋ）</t>
    <phoneticPr fontId="2"/>
  </si>
  <si>
    <t>屋根</t>
    <rPh sb="0" eb="2">
      <t>ヤネ</t>
    </rPh>
    <phoneticPr fontId="2"/>
  </si>
  <si>
    <t>基礎の線熱貫流率</t>
    <rPh sb="0" eb="2">
      <t>キソ</t>
    </rPh>
    <rPh sb="3" eb="4">
      <t>セン</t>
    </rPh>
    <rPh sb="4" eb="8">
      <t>ネツカンリュウリツ</t>
    </rPh>
    <phoneticPr fontId="2"/>
  </si>
  <si>
    <t>断熱材の熱抵抗</t>
    <rPh sb="0" eb="3">
      <t>ダンネツザイ</t>
    </rPh>
    <rPh sb="4" eb="5">
      <t>ネツ</t>
    </rPh>
    <rPh sb="5" eb="7">
      <t>テイコウ</t>
    </rPh>
    <phoneticPr fontId="2"/>
  </si>
  <si>
    <t>断熱材の種類</t>
    <rPh sb="0" eb="3">
      <t>ダンネツザイ</t>
    </rPh>
    <rPh sb="4" eb="6">
      <t>シュルイ</t>
    </rPh>
    <phoneticPr fontId="2"/>
  </si>
  <si>
    <t>Ｒ１</t>
    <phoneticPr fontId="2"/>
  </si>
  <si>
    <t>Ｒ２</t>
    <phoneticPr fontId="2"/>
  </si>
  <si>
    <t>Ｒ３</t>
    <phoneticPr fontId="2"/>
  </si>
  <si>
    <t>Ｒ４</t>
    <phoneticPr fontId="2"/>
  </si>
  <si>
    <t>位置</t>
    <rPh sb="0" eb="2">
      <t>イチ</t>
    </rPh>
    <phoneticPr fontId="2"/>
  </si>
  <si>
    <t>ｄ／λ
㎡・Ｋ／Ｗ</t>
    <phoneticPr fontId="2"/>
  </si>
  <si>
    <t>各部の寸法</t>
  </si>
  <si>
    <t>Ｈ１</t>
    <phoneticPr fontId="2"/>
  </si>
  <si>
    <t>Ｈ２</t>
    <phoneticPr fontId="2"/>
  </si>
  <si>
    <t>Ｗ２</t>
    <phoneticPr fontId="2"/>
  </si>
  <si>
    <t>Ｗ３</t>
    <phoneticPr fontId="2"/>
  </si>
  <si>
    <t>寸法ｍ</t>
    <rPh sb="0" eb="2">
      <t>スンポウ</t>
    </rPh>
    <phoneticPr fontId="2"/>
  </si>
  <si>
    <t>詳細計算法（基礎深さが１ｍ以内の場合）</t>
    <rPh sb="0" eb="2">
      <t>ショウサイ</t>
    </rPh>
    <rPh sb="2" eb="5">
      <t>ケイサンホウ</t>
    </rPh>
    <rPh sb="6" eb="8">
      <t>キソ</t>
    </rPh>
    <rPh sb="8" eb="9">
      <t>フカ</t>
    </rPh>
    <rPh sb="13" eb="15">
      <t>イナイ</t>
    </rPh>
    <rPh sb="16" eb="18">
      <t>バアイ</t>
    </rPh>
    <phoneticPr fontId="2"/>
  </si>
  <si>
    <t>Ｗ</t>
    <phoneticPr fontId="2"/>
  </si>
  <si>
    <t>(6.14-R1)</t>
    <phoneticPr fontId="2"/>
  </si>
  <si>
    <t>×</t>
    <phoneticPr fontId="2"/>
  </si>
  <si>
    <t>ψ</t>
    <phoneticPr fontId="2"/>
  </si>
  <si>
    <t>R2</t>
    <phoneticPr fontId="2"/>
  </si>
  <si>
    <t>0.5*R3</t>
    <phoneticPr fontId="2"/>
  </si>
  <si>
    <t>Ｗ１</t>
    <phoneticPr fontId="2"/>
  </si>
  <si>
    <t>ψ＝1.80 - 1.36 { R1( H1 + W1 ) + R4 ( H1 - H2 ) }^0.15 - 0.01 (6.14 - R1) { ( R2 + 0.5 R3 ) W }^0.5</t>
    <phoneticPr fontId="2"/>
  </si>
  <si>
    <t>R1( H1 + W1 )</t>
    <phoneticPr fontId="2"/>
  </si>
  <si>
    <t>ψ＝1.80 - 1.36×{</t>
    <phoneticPr fontId="2"/>
  </si>
  <si>
    <t>+ R4 ( H1 - H2 )</t>
    <phoneticPr fontId="2"/>
  </si>
  <si>
    <t>}^0.15- 0.01×</t>
    <phoneticPr fontId="2"/>
  </si>
  <si>
    <t xml:space="preserve"> ( R2 + 0.5 R3 ) W </t>
    <phoneticPr fontId="2"/>
  </si>
  <si>
    <t>^0.5 ＝</t>
    <phoneticPr fontId="2"/>
  </si>
  <si>
    <t>軸組・下地</t>
    <rPh sb="0" eb="2">
      <t>ジクグミ</t>
    </rPh>
    <rPh sb="3" eb="5">
      <t>シタジ</t>
    </rPh>
    <phoneticPr fontId="2"/>
  </si>
  <si>
    <t>面材等</t>
    <rPh sb="0" eb="1">
      <t>メン</t>
    </rPh>
    <rPh sb="1" eb="3">
      <t>ザイトウ</t>
    </rPh>
    <phoneticPr fontId="2"/>
  </si>
  <si>
    <t>窓・ドアの熱損失</t>
    <rPh sb="0" eb="1">
      <t>マド</t>
    </rPh>
    <rPh sb="5" eb="8">
      <t>ネツソンシツ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</si>
  <si>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</si>
  <si>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</si>
  <si>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単位面積
㎡</t>
    <rPh sb="0" eb="2">
      <t>タンイ</t>
    </rPh>
    <rPh sb="2" eb="4">
      <t>メンセキ</t>
    </rPh>
    <phoneticPr fontId="2"/>
  </si>
  <si>
    <t>熱貫流率
W／（㎡・K）</t>
    <rPh sb="0" eb="4">
      <t>ネツカンリュウリツ</t>
    </rPh>
    <phoneticPr fontId="2"/>
  </si>
  <si>
    <t>面積　㎡</t>
    <rPh sb="0" eb="2">
      <t>メンセキ</t>
    </rPh>
    <phoneticPr fontId="2"/>
  </si>
  <si>
    <t>熱損失
Ｗ／Ｋ</t>
    <rPh sb="0" eb="3">
      <t>ネツソンシツ</t>
    </rPh>
    <phoneticPr fontId="2"/>
  </si>
  <si>
    <t>各部の熱損失</t>
    <rPh sb="0" eb="2">
      <t>カクブ</t>
    </rPh>
    <rPh sb="3" eb="6">
      <t>ネツソンシツ</t>
    </rPh>
    <phoneticPr fontId="2"/>
  </si>
  <si>
    <t>部位</t>
    <rPh sb="0" eb="2">
      <t>ブイ</t>
    </rPh>
    <phoneticPr fontId="2"/>
  </si>
  <si>
    <t>全体面積
㎡</t>
    <rPh sb="0" eb="4">
      <t>ゼンタイメンセキ</t>
    </rPh>
    <phoneticPr fontId="2"/>
  </si>
  <si>
    <t>開口面積
㎡</t>
    <rPh sb="0" eb="2">
      <t>カイコウ</t>
    </rPh>
    <rPh sb="2" eb="4">
      <t>メンセキ</t>
    </rPh>
    <phoneticPr fontId="2"/>
  </si>
  <si>
    <t>差引面積
㎡</t>
    <rPh sb="0" eb="2">
      <t>サシヒキ</t>
    </rPh>
    <rPh sb="2" eb="4">
      <t>メンセキ</t>
    </rPh>
    <phoneticPr fontId="2"/>
  </si>
  <si>
    <t>東</t>
    <rPh sb="0" eb="1">
      <t>ヒガシ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</si>
  <si>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</si>
  <si>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</si>
  <si>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北</t>
    <rPh sb="0" eb="1">
      <t>キタ</t>
    </rPh>
    <phoneticPr fontId="2"/>
  </si>
  <si>
    <t>基礎断熱</t>
    <rPh sb="0" eb="2">
      <t>キソ</t>
    </rPh>
    <rPh sb="2" eb="4">
      <t>ダンネツ</t>
    </rPh>
    <phoneticPr fontId="2"/>
  </si>
  <si>
    <t>基礎面積
㎡</t>
    <rPh sb="0" eb="2">
      <t>キソ</t>
    </rPh>
    <rPh sb="2" eb="4">
      <t>メンセキ</t>
    </rPh>
    <phoneticPr fontId="2"/>
  </si>
  <si>
    <t>周長　ｍ</t>
    <rPh sb="0" eb="2">
      <t>シュウチョウ</t>
    </rPh>
    <phoneticPr fontId="2"/>
  </si>
  <si>
    <t>線熱貫流率
Ｗ／（ｍ・Ｋ）</t>
    <rPh sb="0" eb="5">
      <t>センネツカンリュウリツ</t>
    </rPh>
    <phoneticPr fontId="2"/>
  </si>
  <si>
    <t>各部の合計（窓・ドア除く）</t>
    <rPh sb="0" eb="2">
      <t>カクブ</t>
    </rPh>
    <rPh sb="3" eb="5">
      <t>ゴウケイ</t>
    </rPh>
    <rPh sb="6" eb="7">
      <t>マド</t>
    </rPh>
    <rPh sb="10" eb="11">
      <t>ノゾ</t>
    </rPh>
    <phoneticPr fontId="2"/>
  </si>
  <si>
    <t>面積
㎡</t>
    <rPh sb="0" eb="2">
      <t>メンセキ</t>
    </rPh>
    <phoneticPr fontId="2"/>
  </si>
  <si>
    <t>窓・ドアの合計</t>
    <rPh sb="0" eb="1">
      <t>マド</t>
    </rPh>
    <rPh sb="5" eb="7">
      <t>ゴウケイ</t>
    </rPh>
    <phoneticPr fontId="2"/>
  </si>
  <si>
    <t>大屋根</t>
    <rPh sb="0" eb="3">
      <t>オオヤネ</t>
    </rPh>
    <phoneticPr fontId="2"/>
  </si>
  <si>
    <t>計算結果</t>
    <rPh sb="0" eb="2">
      <t>ケイサン</t>
    </rPh>
    <rPh sb="2" eb="4">
      <t>ケッカ</t>
    </rPh>
    <phoneticPr fontId="2"/>
  </si>
  <si>
    <t>外皮等面積の合計
㎡</t>
    <rPh sb="0" eb="3">
      <t>ガイヒトウ</t>
    </rPh>
    <rPh sb="3" eb="5">
      <t>メンセキ</t>
    </rPh>
    <rPh sb="6" eb="8">
      <t>ゴウケイ</t>
    </rPh>
    <phoneticPr fontId="2"/>
  </si>
  <si>
    <t>熱損失の合計
Ｗ／Ｋ</t>
    <rPh sb="0" eb="3">
      <t>ネツソンシツ</t>
    </rPh>
    <rPh sb="4" eb="6">
      <t>ゴウケイ</t>
    </rPh>
    <phoneticPr fontId="2"/>
  </si>
  <si>
    <t>外皮平均熱貫流率
ＵＡ　Ｗ／（㎡／Ｋ）</t>
    <rPh sb="0" eb="2">
      <t>ガイヒ</t>
    </rPh>
    <rPh sb="2" eb="4">
      <t>ヘイキン</t>
    </rPh>
    <rPh sb="4" eb="8">
      <t>ネツカンリュウリツ</t>
    </rPh>
    <phoneticPr fontId="2"/>
  </si>
  <si>
    <t>基準値</t>
    <rPh sb="0" eb="3">
      <t>キジュンチ</t>
    </rPh>
    <phoneticPr fontId="2"/>
  </si>
  <si>
    <t>地域区分</t>
    <rPh sb="0" eb="2">
      <t>チイキ</t>
    </rPh>
    <rPh sb="2" eb="4">
      <t>クブン</t>
    </rPh>
    <phoneticPr fontId="2"/>
  </si>
  <si>
    <t>Ｗ／（㎡／Ｋ）</t>
    <phoneticPr fontId="2"/>
  </si>
  <si>
    <t>判定</t>
    <rPh sb="0" eb="2">
      <t>ハンテイ</t>
    </rPh>
    <phoneticPr fontId="2"/>
  </si>
  <si>
    <t>６地域</t>
    <rPh sb="1" eb="3">
      <t>チイキ</t>
    </rPh>
    <phoneticPr fontId="2"/>
  </si>
  <si>
    <t>温度差係数Ｈ</t>
    <rPh sb="0" eb="3">
      <t>オンドサ</t>
    </rPh>
    <rPh sb="3" eb="5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</si>
</sst>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\+\ 0.###"/>
    <numFmt numFmtId="178" formatCode="0.00_ "/>
    <numFmt numFmtId="179" formatCode="0.000"/>
    <numFmt numFmtId="180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 indent="1"/>
    </xf>
    <xf numFmtId="0" fontId="0" fillId="0" borderId="11" xfId="0" applyBorder="1">
      <alignment vertical="center"/>
    </xf>
    <xf numFmtId="176" fontId="0" fillId="0" borderId="11" xfId="0" applyNumberFormat="1" applyBorder="1" applyAlignment="1">
      <alignment horizontal="right" vertical="center" indent="1"/>
    </xf>
    <xf numFmtId="176" fontId="0" fillId="3" borderId="11" xfId="0" applyNumberFormat="1" applyFill="1" applyBorder="1" applyAlignment="1">
      <alignment horizontal="right" vertical="center" indent="1"/>
    </xf>
    <xf numFmtId="176" fontId="0" fillId="3" borderId="11" xfId="0" quotePrefix="1" applyNumberFormat="1" applyFill="1" applyBorder="1" applyAlignment="1">
      <alignment horizontal="right" vertical="center" indent="1"/>
    </xf>
    <xf numFmtId="0" fontId="0" fillId="2" borderId="12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176" fontId="0" fillId="0" borderId="12" xfId="0" applyNumberFormat="1" applyBorder="1" applyAlignment="1">
      <alignment horizontal="right" vertical="center" indent="1"/>
    </xf>
    <xf numFmtId="176" fontId="0" fillId="3" borderId="5" xfId="0" applyNumberFormat="1" applyFill="1" applyBorder="1" applyAlignment="1">
      <alignment horizontal="right" vertical="center" indent="1"/>
    </xf>
    <xf numFmtId="0" fontId="0" fillId="2" borderId="13" xfId="0" applyFill="1" applyBorder="1">
      <alignment vertical="center"/>
    </xf>
    <xf numFmtId="176" fontId="0" fillId="3" borderId="14" xfId="0" applyNumberFormat="1" applyFill="1" applyBorder="1" applyAlignment="1">
      <alignment horizontal="right" vertical="center" indent="1"/>
    </xf>
    <xf numFmtId="0" fontId="0" fillId="2" borderId="15" xfId="0" applyFill="1" applyBorder="1">
      <alignment vertical="center"/>
    </xf>
    <xf numFmtId="176" fontId="0" fillId="3" borderId="16" xfId="0" applyNumberFormat="1" applyFill="1" applyBorder="1" applyAlignment="1">
      <alignment horizontal="right" vertical="center" indent="1"/>
    </xf>
    <xf numFmtId="176" fontId="0" fillId="3" borderId="16" xfId="0" quotePrefix="1" applyNumberFormat="1" applyFill="1" applyBorder="1" applyAlignment="1">
      <alignment horizontal="right" vertical="center" indent="1"/>
    </xf>
    <xf numFmtId="0" fontId="0" fillId="2" borderId="17" xfId="0" applyFill="1" applyBorder="1">
      <alignment vertical="center"/>
    </xf>
    <xf numFmtId="176" fontId="0" fillId="3" borderId="18" xfId="0" applyNumberFormat="1" applyFill="1" applyBorder="1" applyAlignment="1">
      <alignment horizontal="right" vertical="center" indent="1"/>
    </xf>
    <xf numFmtId="176" fontId="0" fillId="3" borderId="6" xfId="0" applyNumberFormat="1" applyFill="1" applyBorder="1" applyAlignment="1">
      <alignment horizontal="right" vertical="center" indent="1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>
      <alignment vertical="center"/>
    </xf>
    <xf numFmtId="0" fontId="4" fillId="0" borderId="0" xfId="0" applyFont="1" applyAlignment="1"/>
    <xf numFmtId="0" fontId="11" fillId="0" borderId="0" xfId="0" quotePrefix="1" applyFont="1" applyAlignment="1">
      <alignment horizontal="right" vertical="center"/>
    </xf>
    <xf numFmtId="177" fontId="0" fillId="3" borderId="0" xfId="0" applyNumberFormat="1" applyFill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76" fontId="0" fillId="3" borderId="24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0" fillId="3" borderId="27" xfId="0" applyNumberForma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8" fontId="0" fillId="0" borderId="23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8" fontId="0" fillId="3" borderId="23" xfId="0" applyNumberFormat="1" applyFill="1" applyBorder="1" applyAlignment="1">
      <alignment horizontal="center" vertical="center"/>
    </xf>
    <xf numFmtId="176" fontId="0" fillId="3" borderId="23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0" fillId="3" borderId="26" xfId="0" applyNumberFormat="1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38" fontId="9" fillId="2" borderId="20" xfId="1" applyFont="1" applyFill="1" applyBorder="1" applyAlignment="1">
      <alignment horizontal="center" vertical="center" wrapText="1"/>
    </xf>
    <xf numFmtId="38" fontId="0" fillId="2" borderId="20" xfId="1" applyFont="1" applyFill="1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179" fontId="0" fillId="3" borderId="27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8" fontId="5" fillId="3" borderId="5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2"/>
    </xf>
    <xf numFmtId="0" fontId="0" fillId="2" borderId="5" xfId="0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8" xfId="0" applyFill="1" applyBorder="1" applyAlignment="1">
      <alignment horizontal="left" vertical="center" indent="2"/>
    </xf>
    <xf numFmtId="176" fontId="0" fillId="3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/>
    </xf>
    <xf numFmtId="38" fontId="0" fillId="2" borderId="25" xfId="1" applyFont="1" applyFill="1" applyBorder="1" applyAlignment="1">
      <alignment horizontal="center" vertical="center"/>
    </xf>
    <xf numFmtId="38" fontId="0" fillId="2" borderId="26" xfId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38" fontId="0" fillId="2" borderId="28" xfId="1" applyFont="1" applyFill="1" applyBorder="1" applyAlignment="1">
      <alignment vertical="center"/>
    </xf>
    <xf numFmtId="0" fontId="0" fillId="2" borderId="30" xfId="0" applyFill="1" applyBorder="1">
      <alignment vertical="center"/>
    </xf>
    <xf numFmtId="178" fontId="0" fillId="2" borderId="30" xfId="0" applyNumberFormat="1" applyFill="1" applyBorder="1" applyAlignment="1">
      <alignment horizontal="center" vertical="center"/>
    </xf>
    <xf numFmtId="180" fontId="0" fillId="3" borderId="29" xfId="0" applyNumberFormat="1" applyFill="1" applyBorder="1" applyAlignment="1">
      <alignment horizontal="center" vertical="center"/>
    </xf>
    <xf numFmtId="178" fontId="0" fillId="3" borderId="24" xfId="0" applyNumberFormat="1" applyFill="1" applyBorder="1" applyAlignment="1">
      <alignment horizontal="center" vertical="center"/>
    </xf>
    <xf numFmtId="178" fontId="0" fillId="3" borderId="27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center" vertical="center"/>
    </xf>
    <xf numFmtId="176" fontId="0" fillId="2" borderId="30" xfId="0" applyNumberForma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21</xdr:row>
      <xdr:rowOff>47625</xdr:rowOff>
    </xdr:from>
    <xdr:to>
      <xdr:col>9</xdr:col>
      <xdr:colOff>133350</xdr:colOff>
      <xdr:row>35</xdr:row>
      <xdr:rowOff>76200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4724400"/>
          <a:ext cx="452437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1"/>
  <sheetViews>
    <sheetView tabSelected="1" workbookViewId="0">
      <selection activeCell="I21" sqref="I21"/>
    </sheetView>
  </sheetViews>
  <sheetFormatPr defaultRowHeight="13.5" x14ac:dyDescent="0.15"/>
  <cols>
    <col min="1" max="1" width="3.25" customWidth="1"/>
    <col min="2" max="2" width="11.875" customWidth="1"/>
    <col min="3" max="3" width="31.375" customWidth="1"/>
    <col min="4" max="7" width="11.25" customWidth="1"/>
  </cols>
  <sheetData>
    <row r="1" spans="2:7" ht="24.75" customHeight="1" x14ac:dyDescent="0.15">
      <c r="B1" s="30" t="s">
        <v>0</v>
      </c>
      <c r="E1" s="29" t="s">
        <v>1</v>
      </c>
    </row>
    <row r="2" spans="2:7" ht="14.25" thickBot="1" x14ac:dyDescent="0.2"/>
    <row r="3" spans="2:7" x14ac:dyDescent="0.15">
      <c r="B3" s="86" t="s">
        <v>2</v>
      </c>
      <c r="C3" s="87"/>
      <c r="D3" s="87" t="s">
        <v>3</v>
      </c>
      <c r="E3" s="87"/>
      <c r="F3" s="5" t="s">
        <v>5</v>
      </c>
      <c r="G3" s="6" t="s">
        <v>6</v>
      </c>
    </row>
    <row r="4" spans="2:7" ht="26.25" customHeight="1" x14ac:dyDescent="0.15">
      <c r="B4" s="88"/>
      <c r="C4" s="89"/>
      <c r="D4" s="89" t="s">
        <v>4</v>
      </c>
      <c r="E4" s="89"/>
      <c r="F4" s="7"/>
      <c r="G4" s="8" t="str">
        <f>IF(F4=0,"",1-F4)</f>
        <v/>
      </c>
    </row>
    <row r="5" spans="2:7" ht="31.5" customHeight="1" thickBot="1" x14ac:dyDescent="0.2">
      <c r="B5" s="76" t="s">
        <v>18</v>
      </c>
      <c r="C5" s="77"/>
      <c r="D5" s="9" t="s">
        <v>8</v>
      </c>
      <c r="E5" s="9" t="s">
        <v>9</v>
      </c>
      <c r="F5" s="78" t="s">
        <v>10</v>
      </c>
      <c r="G5" s="79"/>
    </row>
    <row r="6" spans="2:7" ht="17.100000000000001" customHeight="1" x14ac:dyDescent="0.15">
      <c r="B6" s="21" t="s">
        <v>11</v>
      </c>
      <c r="C6" s="10" t="s">
        <v>12</v>
      </c>
      <c r="D6" s="11" t="s">
        <v>19</v>
      </c>
      <c r="E6" s="11" t="s">
        <v>19</v>
      </c>
      <c r="F6" s="12"/>
      <c r="G6" s="22" t="str">
        <f>IF(F6=0,"",F6)</f>
        <v/>
      </c>
    </row>
    <row r="7" spans="2:7" ht="17.100000000000001" customHeight="1" x14ac:dyDescent="0.15">
      <c r="B7" s="23"/>
      <c r="C7" s="13"/>
      <c r="D7" s="14"/>
      <c r="E7" s="14"/>
      <c r="F7" s="15" t="str">
        <f>IF(E7=0,"",E7/D7)</f>
        <v/>
      </c>
      <c r="G7" s="24" t="str">
        <f>IF(E7=0,"",E7/D7)</f>
        <v/>
      </c>
    </row>
    <row r="8" spans="2:7" ht="17.100000000000001" customHeight="1" x14ac:dyDescent="0.15">
      <c r="B8" s="23" t="s">
        <v>13</v>
      </c>
      <c r="C8" s="13"/>
      <c r="D8" s="14"/>
      <c r="E8" s="14"/>
      <c r="F8" s="15" t="str">
        <f>IF(E8=0,"",E8/D8)</f>
        <v/>
      </c>
      <c r="G8" s="24" t="str">
        <f>IF(E8=0,"",E8/D8)</f>
        <v/>
      </c>
    </row>
    <row r="9" spans="2:7" ht="17.100000000000001" customHeight="1" x14ac:dyDescent="0.15">
      <c r="B9" s="23" t="s">
        <v>14</v>
      </c>
      <c r="C9" s="13"/>
      <c r="D9" s="14"/>
      <c r="E9" s="14"/>
      <c r="F9" s="15" t="str">
        <f>IF(E9=0,"",E9/D9)</f>
        <v/>
      </c>
      <c r="G9" s="25" t="s">
        <v>20</v>
      </c>
    </row>
    <row r="10" spans="2:7" ht="17.100000000000001" customHeight="1" x14ac:dyDescent="0.15">
      <c r="B10" s="23" t="s">
        <v>55</v>
      </c>
      <c r="C10" s="13"/>
      <c r="D10" s="14"/>
      <c r="E10" s="14"/>
      <c r="F10" s="16" t="s">
        <v>20</v>
      </c>
      <c r="G10" s="24" t="str">
        <f>IF(E10=0,"",E10/D10)</f>
        <v/>
      </c>
    </row>
    <row r="11" spans="2:7" ht="17.100000000000001" customHeight="1" x14ac:dyDescent="0.15">
      <c r="B11" s="23" t="s">
        <v>56</v>
      </c>
      <c r="C11" s="13"/>
      <c r="D11" s="14"/>
      <c r="E11" s="14"/>
      <c r="F11" s="15" t="str">
        <f t="shared" ref="F11:F13" si="0">IF(E11=0,"",E11/D11)</f>
        <v/>
      </c>
      <c r="G11" s="24" t="str">
        <f t="shared" ref="G11:G13" si="1">IF(E11=0,"",E11/D11)</f>
        <v/>
      </c>
    </row>
    <row r="12" spans="2:7" ht="17.100000000000001" customHeight="1" x14ac:dyDescent="0.15">
      <c r="B12" s="23" t="s">
        <v>15</v>
      </c>
      <c r="C12" s="13"/>
      <c r="D12" s="14"/>
      <c r="E12" s="14"/>
      <c r="F12" s="15" t="str">
        <f t="shared" si="0"/>
        <v/>
      </c>
      <c r="G12" s="24" t="str">
        <f t="shared" si="1"/>
        <v/>
      </c>
    </row>
    <row r="13" spans="2:7" ht="17.100000000000001" customHeight="1" x14ac:dyDescent="0.15">
      <c r="B13" s="23"/>
      <c r="C13" s="13"/>
      <c r="D13" s="14"/>
      <c r="E13" s="14"/>
      <c r="F13" s="15" t="str">
        <f t="shared" si="0"/>
        <v/>
      </c>
      <c r="G13" s="24" t="str">
        <f t="shared" si="1"/>
        <v/>
      </c>
    </row>
    <row r="14" spans="2:7" ht="17.100000000000001" customHeight="1" x14ac:dyDescent="0.15">
      <c r="B14" s="26" t="s">
        <v>16</v>
      </c>
      <c r="C14" s="17" t="s">
        <v>17</v>
      </c>
      <c r="D14" s="18" t="s">
        <v>19</v>
      </c>
      <c r="E14" s="18" t="s">
        <v>19</v>
      </c>
      <c r="F14" s="19"/>
      <c r="G14" s="27" t="str">
        <f>IF(F14=0,"",F14)</f>
        <v/>
      </c>
    </row>
    <row r="15" spans="2:7" ht="17.100000000000001" customHeight="1" x14ac:dyDescent="0.15">
      <c r="B15" s="80" t="s">
        <v>21</v>
      </c>
      <c r="C15" s="81"/>
      <c r="D15" s="81"/>
      <c r="E15" s="81"/>
      <c r="F15" s="20">
        <f>SUM(F6:F14)</f>
        <v>0</v>
      </c>
      <c r="G15" s="28">
        <f>SUM(G6:G14)</f>
        <v>0</v>
      </c>
    </row>
    <row r="16" spans="2:7" ht="17.100000000000001" customHeight="1" x14ac:dyDescent="0.15">
      <c r="B16" s="80" t="s">
        <v>22</v>
      </c>
      <c r="C16" s="81"/>
      <c r="D16" s="81"/>
      <c r="E16" s="81"/>
      <c r="F16" s="20" t="str">
        <f>IF(F15=0,"",1/F15)</f>
        <v/>
      </c>
      <c r="G16" s="28" t="str">
        <f>IF(G15=0,"",1/G15)</f>
        <v/>
      </c>
    </row>
    <row r="17" spans="2:7" ht="17.100000000000001" customHeight="1" thickBot="1" x14ac:dyDescent="0.2">
      <c r="B17" s="82" t="s">
        <v>23</v>
      </c>
      <c r="C17" s="83"/>
      <c r="D17" s="83"/>
      <c r="E17" s="83"/>
      <c r="F17" s="84" t="str">
        <f>IF(F15=0,"",ROUND(F16*F4+G16*G4,3))</f>
        <v/>
      </c>
      <c r="G17" s="85"/>
    </row>
    <row r="19" spans="2:7" ht="14.25" thickBot="1" x14ac:dyDescent="0.2"/>
    <row r="20" spans="2:7" x14ac:dyDescent="0.15">
      <c r="B20" s="86" t="s">
        <v>2</v>
      </c>
      <c r="C20" s="87"/>
      <c r="D20" s="87" t="s">
        <v>3</v>
      </c>
      <c r="E20" s="87"/>
      <c r="F20" s="5" t="s">
        <v>5</v>
      </c>
      <c r="G20" s="6" t="s">
        <v>6</v>
      </c>
    </row>
    <row r="21" spans="2:7" ht="25.5" customHeight="1" x14ac:dyDescent="0.15">
      <c r="B21" s="88"/>
      <c r="C21" s="89"/>
      <c r="D21" s="89" t="s">
        <v>4</v>
      </c>
      <c r="E21" s="89"/>
      <c r="F21" s="7"/>
      <c r="G21" s="8" t="str">
        <f>IF(F21=0,"",1-F21)</f>
        <v/>
      </c>
    </row>
    <row r="22" spans="2:7" ht="33" customHeight="1" thickBot="1" x14ac:dyDescent="0.2">
      <c r="B22" s="76" t="s">
        <v>24</v>
      </c>
      <c r="C22" s="77"/>
      <c r="D22" s="9" t="s">
        <v>8</v>
      </c>
      <c r="E22" s="9" t="s">
        <v>9</v>
      </c>
      <c r="F22" s="78" t="s">
        <v>10</v>
      </c>
      <c r="G22" s="79"/>
    </row>
    <row r="23" spans="2:7" ht="17.100000000000001" customHeight="1" x14ac:dyDescent="0.15">
      <c r="B23" s="21" t="s">
        <v>11</v>
      </c>
      <c r="C23" s="10" t="s">
        <v>12</v>
      </c>
      <c r="D23" s="11" t="s">
        <v>19</v>
      </c>
      <c r="E23" s="11" t="s">
        <v>19</v>
      </c>
      <c r="F23" s="12"/>
      <c r="G23" s="22" t="str">
        <f>IF(F23=0,"",F23)</f>
        <v/>
      </c>
    </row>
    <row r="24" spans="2:7" ht="17.100000000000001" customHeight="1" x14ac:dyDescent="0.15">
      <c r="B24" s="23"/>
      <c r="C24" s="13"/>
      <c r="D24" s="14"/>
      <c r="E24" s="14"/>
      <c r="F24" s="15" t="str">
        <f>IF(E24=0,"",E24/D24)</f>
        <v/>
      </c>
      <c r="G24" s="24" t="str">
        <f>IF(E24=0,"",E24/D24)</f>
        <v/>
      </c>
    </row>
    <row r="25" spans="2:7" ht="17.100000000000001" customHeight="1" x14ac:dyDescent="0.15">
      <c r="B25" s="23" t="s">
        <v>13</v>
      </c>
      <c r="C25" s="13"/>
      <c r="D25" s="14"/>
      <c r="E25" s="14"/>
      <c r="F25" s="15" t="str">
        <f>IF(E25=0,"",E25/D25)</f>
        <v/>
      </c>
      <c r="G25" s="24" t="str">
        <f>IF(E25=0,"",E25/D25)</f>
        <v/>
      </c>
    </row>
    <row r="26" spans="2:7" ht="17.100000000000001" customHeight="1" x14ac:dyDescent="0.15">
      <c r="B26" s="23" t="s">
        <v>14</v>
      </c>
      <c r="C26" s="13"/>
      <c r="D26" s="14"/>
      <c r="E26" s="14"/>
      <c r="F26" s="15" t="str">
        <f>IF(E26=0,"",E26/D26)</f>
        <v/>
      </c>
      <c r="G26" s="25" t="s">
        <v>20</v>
      </c>
    </row>
    <row r="27" spans="2:7" ht="17.100000000000001" customHeight="1" x14ac:dyDescent="0.15">
      <c r="B27" s="23" t="s">
        <v>55</v>
      </c>
      <c r="C27" s="13"/>
      <c r="D27" s="14"/>
      <c r="E27" s="14"/>
      <c r="F27" s="16" t="s">
        <v>20</v>
      </c>
      <c r="G27" s="24" t="str">
        <f>IF(E27=0,"",E27/D27)</f>
        <v/>
      </c>
    </row>
    <row r="28" spans="2:7" ht="17.100000000000001" customHeight="1" x14ac:dyDescent="0.15">
      <c r="B28" s="23" t="s">
        <v>56</v>
      </c>
      <c r="C28" s="13"/>
      <c r="D28" s="14"/>
      <c r="E28" s="14"/>
      <c r="F28" s="15" t="str">
        <f t="shared" ref="F28:F30" si="2">IF(E28=0,"",E28/D28)</f>
        <v/>
      </c>
      <c r="G28" s="24" t="str">
        <f t="shared" ref="G28:G30" si="3">IF(E28=0,"",E28/D28)</f>
        <v/>
      </c>
    </row>
    <row r="29" spans="2:7" ht="17.100000000000001" customHeight="1" x14ac:dyDescent="0.15">
      <c r="B29" s="23" t="s">
        <v>15</v>
      </c>
      <c r="C29" s="13"/>
      <c r="D29" s="14"/>
      <c r="E29" s="14"/>
      <c r="F29" s="15" t="str">
        <f t="shared" si="2"/>
        <v/>
      </c>
      <c r="G29" s="24" t="str">
        <f t="shared" si="3"/>
        <v/>
      </c>
    </row>
    <row r="30" spans="2:7" ht="17.100000000000001" customHeight="1" x14ac:dyDescent="0.15">
      <c r="B30" s="23"/>
      <c r="C30" s="13"/>
      <c r="D30" s="14"/>
      <c r="E30" s="14"/>
      <c r="F30" s="15" t="str">
        <f t="shared" si="2"/>
        <v/>
      </c>
      <c r="G30" s="24" t="str">
        <f t="shared" si="3"/>
        <v/>
      </c>
    </row>
    <row r="31" spans="2:7" ht="17.100000000000001" customHeight="1" x14ac:dyDescent="0.15">
      <c r="B31" s="26" t="s">
        <v>16</v>
      </c>
      <c r="C31" s="17" t="s">
        <v>17</v>
      </c>
      <c r="D31" s="18" t="s">
        <v>19</v>
      </c>
      <c r="E31" s="18" t="s">
        <v>19</v>
      </c>
      <c r="F31" s="19"/>
      <c r="G31" s="27" t="str">
        <f>IF(F31=0,"",F31)</f>
        <v/>
      </c>
    </row>
    <row r="32" spans="2:7" ht="17.100000000000001" customHeight="1" x14ac:dyDescent="0.15">
      <c r="B32" s="80" t="s">
        <v>21</v>
      </c>
      <c r="C32" s="81"/>
      <c r="D32" s="81"/>
      <c r="E32" s="81"/>
      <c r="F32" s="20">
        <f>SUM(F23:F31)</f>
        <v>0</v>
      </c>
      <c r="G32" s="28">
        <f>SUM(G23:G31)</f>
        <v>0</v>
      </c>
    </row>
    <row r="33" spans="2:7" ht="17.100000000000001" customHeight="1" x14ac:dyDescent="0.15">
      <c r="B33" s="80" t="s">
        <v>22</v>
      </c>
      <c r="C33" s="81"/>
      <c r="D33" s="81"/>
      <c r="E33" s="81"/>
      <c r="F33" s="20" t="str">
        <f>IF(F32=0,"",1/F32)</f>
        <v/>
      </c>
      <c r="G33" s="28" t="str">
        <f>IF(G32=0,"",1/G32)</f>
        <v/>
      </c>
    </row>
    <row r="34" spans="2:7" ht="17.100000000000001" customHeight="1" thickBot="1" x14ac:dyDescent="0.2">
      <c r="B34" s="82" t="s">
        <v>23</v>
      </c>
      <c r="C34" s="83"/>
      <c r="D34" s="83"/>
      <c r="E34" s="83"/>
      <c r="F34" s="84" t="str">
        <f>IF(F32=0,"",ROUND(F33*F21+G33*G21,3))</f>
        <v/>
      </c>
      <c r="G34" s="85"/>
    </row>
    <row r="39" spans="2:7" ht="14.25" thickBot="1" x14ac:dyDescent="0.2"/>
    <row r="40" spans="2:7" x14ac:dyDescent="0.15">
      <c r="B40" s="86" t="s">
        <v>2</v>
      </c>
      <c r="C40" s="87"/>
      <c r="D40" s="87" t="s">
        <v>3</v>
      </c>
      <c r="E40" s="87"/>
      <c r="F40" s="5" t="s">
        <v>5</v>
      </c>
      <c r="G40" s="6" t="s">
        <v>6</v>
      </c>
    </row>
    <row r="41" spans="2:7" ht="27.75" customHeight="1" x14ac:dyDescent="0.15">
      <c r="B41" s="88"/>
      <c r="C41" s="89"/>
      <c r="D41" s="89" t="s">
        <v>4</v>
      </c>
      <c r="E41" s="89"/>
      <c r="F41" s="7"/>
      <c r="G41" s="8" t="str">
        <f>IF(F41=0,"",1-F41)</f>
        <v/>
      </c>
    </row>
    <row r="42" spans="2:7" ht="37.5" customHeight="1" thickBot="1" x14ac:dyDescent="0.2">
      <c r="B42" s="76"/>
      <c r="C42" s="77"/>
      <c r="D42" s="9" t="s">
        <v>8</v>
      </c>
      <c r="E42" s="9" t="s">
        <v>9</v>
      </c>
      <c r="F42" s="78" t="s">
        <v>10</v>
      </c>
      <c r="G42" s="79"/>
    </row>
    <row r="43" spans="2:7" ht="17.100000000000001" customHeight="1" x14ac:dyDescent="0.15">
      <c r="B43" s="21" t="s">
        <v>11</v>
      </c>
      <c r="C43" s="10" t="s">
        <v>12</v>
      </c>
      <c r="D43" s="11" t="s">
        <v>19</v>
      </c>
      <c r="E43" s="11" t="s">
        <v>19</v>
      </c>
      <c r="F43" s="12"/>
      <c r="G43" s="22" t="str">
        <f>IF(F43=0,"",F43)</f>
        <v/>
      </c>
    </row>
    <row r="44" spans="2:7" ht="17.100000000000001" customHeight="1" x14ac:dyDescent="0.15">
      <c r="B44" s="23"/>
      <c r="C44" s="13"/>
      <c r="D44" s="14"/>
      <c r="E44" s="14"/>
      <c r="F44" s="15" t="str">
        <f>IF(E44=0,"",E44/D44)</f>
        <v/>
      </c>
      <c r="G44" s="24" t="str">
        <f>IF(E44=0,"",E44/D44)</f>
        <v/>
      </c>
    </row>
    <row r="45" spans="2:7" ht="17.100000000000001" customHeight="1" x14ac:dyDescent="0.15">
      <c r="B45" s="23" t="s">
        <v>13</v>
      </c>
      <c r="C45" s="13"/>
      <c r="D45" s="14"/>
      <c r="E45" s="14"/>
      <c r="F45" s="15" t="str">
        <f>IF(E45=0,"",E45/D45)</f>
        <v/>
      </c>
      <c r="G45" s="24" t="str">
        <f>IF(E45=0,"",E45/D45)</f>
        <v/>
      </c>
    </row>
    <row r="46" spans="2:7" ht="17.100000000000001" customHeight="1" x14ac:dyDescent="0.15">
      <c r="B46" s="23" t="s">
        <v>14</v>
      </c>
      <c r="C46" s="13"/>
      <c r="D46" s="14"/>
      <c r="E46" s="14"/>
      <c r="F46" s="15" t="str">
        <f>IF(E46=0,"",E46/D46)</f>
        <v/>
      </c>
      <c r="G46" s="25" t="s">
        <v>20</v>
      </c>
    </row>
    <row r="47" spans="2:7" ht="17.100000000000001" customHeight="1" x14ac:dyDescent="0.15">
      <c r="B47" s="23" t="s">
        <v>55</v>
      </c>
      <c r="C47" s="13"/>
      <c r="D47" s="14"/>
      <c r="E47" s="14"/>
      <c r="F47" s="16" t="s">
        <v>20</v>
      </c>
      <c r="G47" s="24" t="str">
        <f>IF(E47=0,"",E47/D47)</f>
        <v/>
      </c>
    </row>
    <row r="48" spans="2:7" ht="17.100000000000001" customHeight="1" x14ac:dyDescent="0.15">
      <c r="B48" s="23" t="s">
        <v>56</v>
      </c>
      <c r="C48" s="13"/>
      <c r="D48" s="14"/>
      <c r="E48" s="14"/>
      <c r="F48" s="15" t="str">
        <f t="shared" ref="F48:F50" si="4">IF(E48=0,"",E48/D48)</f>
        <v/>
      </c>
      <c r="G48" s="24" t="str">
        <f t="shared" ref="G48:G50" si="5">IF(E48=0,"",E48/D48)</f>
        <v/>
      </c>
    </row>
    <row r="49" spans="2:7" ht="17.100000000000001" customHeight="1" x14ac:dyDescent="0.15">
      <c r="B49" s="23" t="s">
        <v>15</v>
      </c>
      <c r="C49" s="13"/>
      <c r="D49" s="14"/>
      <c r="E49" s="14"/>
      <c r="F49" s="15" t="str">
        <f t="shared" si="4"/>
        <v/>
      </c>
      <c r="G49" s="24" t="str">
        <f t="shared" si="5"/>
        <v/>
      </c>
    </row>
    <row r="50" spans="2:7" ht="17.100000000000001" customHeight="1" x14ac:dyDescent="0.15">
      <c r="B50" s="23"/>
      <c r="C50" s="13"/>
      <c r="D50" s="14"/>
      <c r="E50" s="14"/>
      <c r="F50" s="15" t="str">
        <f t="shared" si="4"/>
        <v/>
      </c>
      <c r="G50" s="24" t="str">
        <f t="shared" si="5"/>
        <v/>
      </c>
    </row>
    <row r="51" spans="2:7" ht="17.100000000000001" customHeight="1" x14ac:dyDescent="0.15">
      <c r="B51" s="26" t="s">
        <v>16</v>
      </c>
      <c r="C51" s="17" t="s">
        <v>17</v>
      </c>
      <c r="D51" s="18" t="s">
        <v>19</v>
      </c>
      <c r="E51" s="18" t="s">
        <v>19</v>
      </c>
      <c r="F51" s="19"/>
      <c r="G51" s="27" t="str">
        <f>IF(F51=0,"",F51)</f>
        <v/>
      </c>
    </row>
    <row r="52" spans="2:7" ht="17.100000000000001" customHeight="1" x14ac:dyDescent="0.15">
      <c r="B52" s="80" t="s">
        <v>21</v>
      </c>
      <c r="C52" s="81"/>
      <c r="D52" s="81"/>
      <c r="E52" s="81"/>
      <c r="F52" s="20">
        <f>SUM(F43:F51)</f>
        <v>0</v>
      </c>
      <c r="G52" s="28">
        <f>SUM(G43:G51)</f>
        <v>0</v>
      </c>
    </row>
    <row r="53" spans="2:7" ht="17.100000000000001" customHeight="1" x14ac:dyDescent="0.15">
      <c r="B53" s="80" t="s">
        <v>22</v>
      </c>
      <c r="C53" s="81"/>
      <c r="D53" s="81"/>
      <c r="E53" s="81"/>
      <c r="F53" s="20" t="str">
        <f>IF(F52=0,"",1/F52)</f>
        <v/>
      </c>
      <c r="G53" s="28" t="str">
        <f>IF(G52=0,"",1/G52)</f>
        <v/>
      </c>
    </row>
    <row r="54" spans="2:7" ht="17.100000000000001" customHeight="1" thickBot="1" x14ac:dyDescent="0.2">
      <c r="B54" s="82" t="s">
        <v>23</v>
      </c>
      <c r="C54" s="83"/>
      <c r="D54" s="83"/>
      <c r="E54" s="83"/>
      <c r="F54" s="84" t="str">
        <f>IF(F52=0,"",ROUND(F53*F41+G53*G41,3))</f>
        <v/>
      </c>
      <c r="G54" s="85"/>
    </row>
    <row r="56" spans="2:7" ht="14.25" thickBot="1" x14ac:dyDescent="0.2"/>
    <row r="57" spans="2:7" x14ac:dyDescent="0.15">
      <c r="B57" s="86" t="s">
        <v>2</v>
      </c>
      <c r="C57" s="87"/>
      <c r="D57" s="87" t="s">
        <v>3</v>
      </c>
      <c r="E57" s="87"/>
      <c r="F57" s="5" t="s">
        <v>5</v>
      </c>
      <c r="G57" s="6" t="s">
        <v>6</v>
      </c>
    </row>
    <row r="58" spans="2:7" ht="30.75" customHeight="1" x14ac:dyDescent="0.15">
      <c r="B58" s="88"/>
      <c r="C58" s="89"/>
      <c r="D58" s="89" t="s">
        <v>4</v>
      </c>
      <c r="E58" s="89"/>
      <c r="F58" s="7"/>
      <c r="G58" s="8" t="str">
        <f>IF(F58=0,"",1-F58)</f>
        <v/>
      </c>
    </row>
    <row r="59" spans="2:7" ht="36.75" customHeight="1" thickBot="1" x14ac:dyDescent="0.2">
      <c r="B59" s="76"/>
      <c r="C59" s="77"/>
      <c r="D59" s="9" t="s">
        <v>8</v>
      </c>
      <c r="E59" s="9" t="s">
        <v>9</v>
      </c>
      <c r="F59" s="78" t="s">
        <v>10</v>
      </c>
      <c r="G59" s="79"/>
    </row>
    <row r="60" spans="2:7" ht="17.100000000000001" customHeight="1" x14ac:dyDescent="0.15">
      <c r="B60" s="21" t="s">
        <v>11</v>
      </c>
      <c r="C60" s="10" t="s">
        <v>12</v>
      </c>
      <c r="D60" s="11" t="s">
        <v>19</v>
      </c>
      <c r="E60" s="11" t="s">
        <v>19</v>
      </c>
      <c r="F60" s="12"/>
      <c r="G60" s="22" t="str">
        <f>IF(F60=0,"",F60)</f>
        <v/>
      </c>
    </row>
    <row r="61" spans="2:7" ht="17.100000000000001" customHeight="1" x14ac:dyDescent="0.15">
      <c r="B61" s="23"/>
      <c r="C61" s="13"/>
      <c r="D61" s="14"/>
      <c r="E61" s="14"/>
      <c r="F61" s="15" t="str">
        <f>IF(E61=0,"",E61/D61)</f>
        <v/>
      </c>
      <c r="G61" s="24" t="str">
        <f>IF(E61=0,"",E61/D61)</f>
        <v/>
      </c>
    </row>
    <row r="62" spans="2:7" ht="17.100000000000001" customHeight="1" x14ac:dyDescent="0.15">
      <c r="B62" s="23" t="s">
        <v>13</v>
      </c>
      <c r="C62" s="13"/>
      <c r="D62" s="14"/>
      <c r="E62" s="14"/>
      <c r="F62" s="15" t="str">
        <f>IF(E62=0,"",E62/D62)</f>
        <v/>
      </c>
      <c r="G62" s="24" t="str">
        <f>IF(E62=0,"",E62/D62)</f>
        <v/>
      </c>
    </row>
    <row r="63" spans="2:7" ht="17.100000000000001" customHeight="1" x14ac:dyDescent="0.15">
      <c r="B63" s="23" t="s">
        <v>14</v>
      </c>
      <c r="C63" s="13"/>
      <c r="D63" s="14"/>
      <c r="E63" s="14"/>
      <c r="F63" s="15" t="str">
        <f>IF(E63=0,"",E63/D63)</f>
        <v/>
      </c>
      <c r="G63" s="25" t="s">
        <v>20</v>
      </c>
    </row>
    <row r="64" spans="2:7" ht="17.100000000000001" customHeight="1" x14ac:dyDescent="0.15">
      <c r="B64" s="23" t="s">
        <v>55</v>
      </c>
      <c r="C64" s="13"/>
      <c r="D64" s="14"/>
      <c r="E64" s="14"/>
      <c r="F64" s="16" t="s">
        <v>20</v>
      </c>
      <c r="G64" s="24" t="str">
        <f>IF(E64=0,"",E64/D64)</f>
        <v/>
      </c>
    </row>
    <row r="65" spans="2:7" ht="17.100000000000001" customHeight="1" x14ac:dyDescent="0.15">
      <c r="B65" s="23" t="s">
        <v>56</v>
      </c>
      <c r="C65" s="13"/>
      <c r="D65" s="14"/>
      <c r="E65" s="14"/>
      <c r="F65" s="15" t="str">
        <f t="shared" ref="F65:F67" si="6">IF(E65=0,"",E65/D65)</f>
        <v/>
      </c>
      <c r="G65" s="24" t="str">
        <f t="shared" ref="G65:G67" si="7">IF(E65=0,"",E65/D65)</f>
        <v/>
      </c>
    </row>
    <row r="66" spans="2:7" ht="17.100000000000001" customHeight="1" x14ac:dyDescent="0.15">
      <c r="B66" s="23" t="s">
        <v>15</v>
      </c>
      <c r="C66" s="13"/>
      <c r="D66" s="14"/>
      <c r="E66" s="14"/>
      <c r="F66" s="15" t="str">
        <f t="shared" si="6"/>
        <v/>
      </c>
      <c r="G66" s="24" t="str">
        <f t="shared" si="7"/>
        <v/>
      </c>
    </row>
    <row r="67" spans="2:7" ht="17.100000000000001" customHeight="1" x14ac:dyDescent="0.15">
      <c r="B67" s="23"/>
      <c r="C67" s="13"/>
      <c r="D67" s="14"/>
      <c r="E67" s="14"/>
      <c r="F67" s="15" t="str">
        <f t="shared" si="6"/>
        <v/>
      </c>
      <c r="G67" s="24" t="str">
        <f t="shared" si="7"/>
        <v/>
      </c>
    </row>
    <row r="68" spans="2:7" ht="17.100000000000001" customHeight="1" x14ac:dyDescent="0.15">
      <c r="B68" s="26" t="s">
        <v>16</v>
      </c>
      <c r="C68" s="17" t="s">
        <v>17</v>
      </c>
      <c r="D68" s="18" t="s">
        <v>19</v>
      </c>
      <c r="E68" s="18" t="s">
        <v>19</v>
      </c>
      <c r="F68" s="19"/>
      <c r="G68" s="27" t="str">
        <f>IF(F68=0,"",F68)</f>
        <v/>
      </c>
    </row>
    <row r="69" spans="2:7" ht="17.100000000000001" customHeight="1" x14ac:dyDescent="0.15">
      <c r="B69" s="80" t="s">
        <v>21</v>
      </c>
      <c r="C69" s="81"/>
      <c r="D69" s="81"/>
      <c r="E69" s="81"/>
      <c r="F69" s="20">
        <f>SUM(F60:F68)</f>
        <v>0</v>
      </c>
      <c r="G69" s="28">
        <f>SUM(G60:G68)</f>
        <v>0</v>
      </c>
    </row>
    <row r="70" spans="2:7" ht="17.100000000000001" customHeight="1" x14ac:dyDescent="0.15">
      <c r="B70" s="80" t="s">
        <v>22</v>
      </c>
      <c r="C70" s="81"/>
      <c r="D70" s="81"/>
      <c r="E70" s="81"/>
      <c r="F70" s="20" t="str">
        <f>IF(F69=0,"",1/F69)</f>
        <v/>
      </c>
      <c r="G70" s="28" t="str">
        <f>IF(G69=0,"",1/G69)</f>
        <v/>
      </c>
    </row>
    <row r="71" spans="2:7" ht="17.100000000000001" customHeight="1" thickBot="1" x14ac:dyDescent="0.2">
      <c r="B71" s="82" t="s">
        <v>23</v>
      </c>
      <c r="C71" s="83"/>
      <c r="D71" s="83"/>
      <c r="E71" s="83"/>
      <c r="F71" s="84" t="str">
        <f>IF(F69=0,"",ROUND(F70*F58+G70*G58,3))</f>
        <v/>
      </c>
      <c r="G71" s="85"/>
    </row>
  </sheetData>
  <mergeCells count="36">
    <mergeCell ref="F5:G5"/>
    <mergeCell ref="B3:C4"/>
    <mergeCell ref="B5:C5"/>
    <mergeCell ref="D3:E3"/>
    <mergeCell ref="D4:E4"/>
    <mergeCell ref="B15:E15"/>
    <mergeCell ref="B16:E16"/>
    <mergeCell ref="B17:E17"/>
    <mergeCell ref="F17:G17"/>
    <mergeCell ref="B20:C21"/>
    <mergeCell ref="D20:E20"/>
    <mergeCell ref="D21:E21"/>
    <mergeCell ref="B52:E52"/>
    <mergeCell ref="B22:C22"/>
    <mergeCell ref="F22:G22"/>
    <mergeCell ref="B32:E32"/>
    <mergeCell ref="B33:E33"/>
    <mergeCell ref="B34:E34"/>
    <mergeCell ref="F34:G34"/>
    <mergeCell ref="B40:C41"/>
    <mergeCell ref="D40:E40"/>
    <mergeCell ref="D41:E41"/>
    <mergeCell ref="B42:C42"/>
    <mergeCell ref="F42:G42"/>
    <mergeCell ref="B53:E53"/>
    <mergeCell ref="B54:E54"/>
    <mergeCell ref="F54:G54"/>
    <mergeCell ref="B57:C58"/>
    <mergeCell ref="D57:E57"/>
    <mergeCell ref="D58:E58"/>
    <mergeCell ref="B59:C59"/>
    <mergeCell ref="F59:G59"/>
    <mergeCell ref="B69:E69"/>
    <mergeCell ref="B70:E70"/>
    <mergeCell ref="B71:E71"/>
    <mergeCell ref="F71:G71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J7" sqref="J7:J11"/>
    </sheetView>
  </sheetViews>
  <sheetFormatPr defaultRowHeight="13.5" x14ac:dyDescent="0.15"/>
  <cols>
    <col min="1" max="1" width="2" customWidth="1"/>
    <col min="12" max="12" width="2.125" customWidth="1"/>
  </cols>
  <sheetData>
    <row r="2" spans="2:15" ht="16.5" customHeight="1" x14ac:dyDescent="0.15">
      <c r="B2" s="30" t="s">
        <v>25</v>
      </c>
      <c r="G2" s="29" t="s">
        <v>40</v>
      </c>
    </row>
    <row r="4" spans="2:15" x14ac:dyDescent="0.15">
      <c r="B4" t="s">
        <v>26</v>
      </c>
      <c r="I4" t="s">
        <v>34</v>
      </c>
    </row>
    <row r="6" spans="2:15" ht="30.75" customHeight="1" x14ac:dyDescent="0.15">
      <c r="B6" s="39" t="s">
        <v>32</v>
      </c>
      <c r="C6" s="93" t="s">
        <v>27</v>
      </c>
      <c r="D6" s="93"/>
      <c r="E6" s="40" t="s">
        <v>8</v>
      </c>
      <c r="F6" s="41" t="s">
        <v>7</v>
      </c>
      <c r="G6" s="42" t="s">
        <v>33</v>
      </c>
      <c r="I6" s="49" t="s">
        <v>32</v>
      </c>
      <c r="J6" s="42" t="s">
        <v>39</v>
      </c>
    </row>
    <row r="7" spans="2:15" ht="20.25" customHeight="1" x14ac:dyDescent="0.15">
      <c r="B7" s="43" t="s">
        <v>28</v>
      </c>
      <c r="C7" s="94"/>
      <c r="D7" s="94"/>
      <c r="E7" s="44"/>
      <c r="F7" s="44"/>
      <c r="G7" s="45" t="str">
        <f>IF(F7=0,"",F7/E7)</f>
        <v/>
      </c>
      <c r="I7" s="50" t="s">
        <v>35</v>
      </c>
      <c r="J7" s="51"/>
    </row>
    <row r="8" spans="2:15" ht="20.25" customHeight="1" x14ac:dyDescent="0.15">
      <c r="B8" s="43" t="s">
        <v>29</v>
      </c>
      <c r="C8" s="94"/>
      <c r="D8" s="94"/>
      <c r="E8" s="44"/>
      <c r="F8" s="44"/>
      <c r="G8" s="45" t="str">
        <f t="shared" ref="G8:G10" si="0">IF(F8=0,"",F8/E8)</f>
        <v/>
      </c>
      <c r="I8" s="50" t="s">
        <v>36</v>
      </c>
      <c r="J8" s="51"/>
    </row>
    <row r="9" spans="2:15" ht="20.25" customHeight="1" x14ac:dyDescent="0.15">
      <c r="B9" s="43" t="s">
        <v>30</v>
      </c>
      <c r="C9" s="94"/>
      <c r="D9" s="94"/>
      <c r="E9" s="44"/>
      <c r="F9" s="44"/>
      <c r="G9" s="45" t="str">
        <f t="shared" si="0"/>
        <v/>
      </c>
      <c r="I9" s="50" t="s">
        <v>47</v>
      </c>
      <c r="J9" s="51"/>
    </row>
    <row r="10" spans="2:15" ht="20.25" customHeight="1" x14ac:dyDescent="0.15">
      <c r="B10" s="46" t="s">
        <v>31</v>
      </c>
      <c r="C10" s="95"/>
      <c r="D10" s="95"/>
      <c r="E10" s="47"/>
      <c r="F10" s="47"/>
      <c r="G10" s="48" t="str">
        <f t="shared" si="0"/>
        <v/>
      </c>
      <c r="I10" s="50" t="s">
        <v>37</v>
      </c>
      <c r="J10" s="51"/>
    </row>
    <row r="11" spans="2:15" ht="20.25" customHeight="1" x14ac:dyDescent="0.15">
      <c r="B11" s="2"/>
      <c r="C11" s="2"/>
      <c r="D11" s="2"/>
      <c r="E11" s="2"/>
      <c r="F11" s="2"/>
      <c r="G11" s="3"/>
      <c r="I11" s="50" t="s">
        <v>38</v>
      </c>
      <c r="J11" s="51"/>
    </row>
    <row r="12" spans="2:15" ht="20.25" customHeight="1" x14ac:dyDescent="0.15">
      <c r="B12" s="2"/>
      <c r="C12" s="2"/>
      <c r="D12" s="2"/>
      <c r="E12" s="2"/>
      <c r="F12" s="2"/>
      <c r="I12" s="52" t="s">
        <v>41</v>
      </c>
      <c r="J12" s="48">
        <f>MAX(J10:J11)</f>
        <v>0</v>
      </c>
    </row>
    <row r="14" spans="2:15" ht="20.25" customHeight="1" x14ac:dyDescent="0.15">
      <c r="B14" s="91" t="s">
        <v>48</v>
      </c>
      <c r="C14" s="91"/>
      <c r="D14" s="91"/>
      <c r="E14" s="91"/>
      <c r="F14" s="91"/>
      <c r="G14" s="91"/>
      <c r="H14" s="91"/>
      <c r="I14" s="91"/>
      <c r="J14" s="91"/>
      <c r="K14" s="91"/>
    </row>
    <row r="15" spans="2:15" ht="24" customHeight="1" x14ac:dyDescent="0.15">
      <c r="B15" s="31"/>
      <c r="C15" s="32"/>
      <c r="D15" s="36" t="s">
        <v>49</v>
      </c>
      <c r="E15" s="36" t="s">
        <v>51</v>
      </c>
      <c r="F15" s="36"/>
      <c r="G15" s="33" t="s">
        <v>42</v>
      </c>
      <c r="H15" s="92" t="s">
        <v>53</v>
      </c>
      <c r="I15" s="92"/>
      <c r="J15" s="92"/>
      <c r="K15" s="34" t="s">
        <v>44</v>
      </c>
      <c r="N15" t="s">
        <v>45</v>
      </c>
      <c r="O15" t="s">
        <v>46</v>
      </c>
    </row>
    <row r="16" spans="2:15" ht="20.25" customHeight="1" x14ac:dyDescent="0.15">
      <c r="B16" s="90" t="s">
        <v>50</v>
      </c>
      <c r="C16" s="90"/>
      <c r="D16" s="4" t="e">
        <f>IF(G7=0,"",G7*(J7+J9))</f>
        <v>#VALUE!</v>
      </c>
      <c r="E16" s="38" t="e">
        <f>G10*(J7-J8)</f>
        <v>#VALUE!</v>
      </c>
      <c r="F16" s="37" t="s">
        <v>52</v>
      </c>
      <c r="G16" s="4" t="e">
        <f>6.14-G7</f>
        <v>#VALUE!</v>
      </c>
      <c r="H16" s="1" t="s">
        <v>43</v>
      </c>
      <c r="I16" s="4">
        <f>((N16+O16)*J12)</f>
        <v>0</v>
      </c>
      <c r="J16" s="1" t="s">
        <v>54</v>
      </c>
      <c r="K16" s="53" t="e">
        <f>1.8-1.36*(D16+E16)^0.15-0.01*G16*I16^0.5</f>
        <v>#VALUE!</v>
      </c>
      <c r="N16" s="35">
        <f>IF(G8="",0,G8)</f>
        <v>0</v>
      </c>
      <c r="O16">
        <f>IF(G9="",0,G9*0.5)</f>
        <v>0</v>
      </c>
    </row>
  </sheetData>
  <mergeCells count="8">
    <mergeCell ref="B16:C16"/>
    <mergeCell ref="B14:K14"/>
    <mergeCell ref="H15:J15"/>
    <mergeCell ref="C6:D6"/>
    <mergeCell ref="C7:D7"/>
    <mergeCell ref="C8:D8"/>
    <mergeCell ref="C9:D9"/>
    <mergeCell ref="C10:D10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workbookViewId="0">
      <selection activeCell="E32" sqref="E32:F32"/>
    </sheetView>
  </sheetViews>
  <sheetFormatPr defaultRowHeight="13.5" x14ac:dyDescent="0.15"/>
  <cols>
    <col min="1" max="1" width="2.375" customWidth="1"/>
    <col min="2" max="7" width="11.125" customWidth="1"/>
    <col min="8" max="8" width="6.875" customWidth="1"/>
    <col min="9" max="9" width="11.125" customWidth="1"/>
    <col min="10" max="10" width="6" customWidth="1"/>
  </cols>
  <sheetData>
    <row r="2" spans="2:9" x14ac:dyDescent="0.15">
      <c r="B2" t="s">
        <v>57</v>
      </c>
    </row>
    <row r="4" spans="2:9" ht="30" customHeight="1" x14ac:dyDescent="0.15">
      <c r="B4" s="102" t="s">
        <v>58</v>
      </c>
      <c r="C4" s="103"/>
      <c r="D4" s="41" t="s">
        <v>60</v>
      </c>
      <c r="E4" s="41" t="s">
        <v>61</v>
      </c>
      <c r="F4" s="57" t="s">
        <v>59</v>
      </c>
      <c r="G4" s="57" t="s">
        <v>62</v>
      </c>
      <c r="H4" s="113" t="s">
        <v>90</v>
      </c>
      <c r="I4" s="42" t="s">
        <v>63</v>
      </c>
    </row>
    <row r="5" spans="2:9" ht="18" customHeight="1" x14ac:dyDescent="0.15">
      <c r="B5" s="100"/>
      <c r="C5" s="101"/>
      <c r="D5" s="54"/>
      <c r="E5" s="54"/>
      <c r="F5" s="54"/>
      <c r="G5" s="59" t="str">
        <f>IF(F5=0,"",D5*F5)</f>
        <v/>
      </c>
      <c r="H5" s="117" t="str">
        <f>IF(D5=0,"",1)</f>
        <v/>
      </c>
      <c r="I5" s="118" t="str">
        <f>IF(E5=0,"",E5*G5*H5)</f>
        <v/>
      </c>
    </row>
    <row r="6" spans="2:9" ht="18" customHeight="1" x14ac:dyDescent="0.15">
      <c r="B6" s="100"/>
      <c r="C6" s="101"/>
      <c r="D6" s="54"/>
      <c r="E6" s="54"/>
      <c r="F6" s="54"/>
      <c r="G6" s="59" t="str">
        <f t="shared" ref="G6:G14" si="0">IF(F6=0,"",D6*F6)</f>
        <v/>
      </c>
      <c r="H6" s="117" t="str">
        <f t="shared" ref="H6:H14" si="1">IF(D6=0,"",1)</f>
        <v/>
      </c>
      <c r="I6" s="118" t="str">
        <f t="shared" ref="I6:I14" si="2">IF(E6=0,"",E6*G6*H6)</f>
        <v/>
      </c>
    </row>
    <row r="7" spans="2:9" ht="18" customHeight="1" x14ac:dyDescent="0.15">
      <c r="B7" s="100"/>
      <c r="C7" s="101"/>
      <c r="D7" s="54"/>
      <c r="E7" s="54"/>
      <c r="F7" s="54"/>
      <c r="G7" s="59" t="str">
        <f t="shared" si="0"/>
        <v/>
      </c>
      <c r="H7" s="117" t="str">
        <f t="shared" si="1"/>
        <v/>
      </c>
      <c r="I7" s="118" t="str">
        <f t="shared" si="2"/>
        <v/>
      </c>
    </row>
    <row r="8" spans="2:9" ht="18" customHeight="1" x14ac:dyDescent="0.15">
      <c r="B8" s="100"/>
      <c r="C8" s="101"/>
      <c r="D8" s="54"/>
      <c r="E8" s="54"/>
      <c r="F8" s="54"/>
      <c r="G8" s="59" t="str">
        <f t="shared" si="0"/>
        <v/>
      </c>
      <c r="H8" s="117" t="str">
        <f t="shared" si="1"/>
        <v/>
      </c>
      <c r="I8" s="118" t="str">
        <f t="shared" si="2"/>
        <v/>
      </c>
    </row>
    <row r="9" spans="2:9" ht="18" customHeight="1" x14ac:dyDescent="0.15">
      <c r="B9" s="100"/>
      <c r="C9" s="101"/>
      <c r="D9" s="54"/>
      <c r="E9" s="54"/>
      <c r="F9" s="54"/>
      <c r="G9" s="59" t="str">
        <f t="shared" si="0"/>
        <v/>
      </c>
      <c r="H9" s="117" t="str">
        <f t="shared" si="1"/>
        <v/>
      </c>
      <c r="I9" s="118" t="str">
        <f t="shared" si="2"/>
        <v/>
      </c>
    </row>
    <row r="10" spans="2:9" ht="18" customHeight="1" x14ac:dyDescent="0.15">
      <c r="B10" s="100"/>
      <c r="C10" s="101"/>
      <c r="D10" s="54"/>
      <c r="E10" s="54"/>
      <c r="F10" s="54"/>
      <c r="G10" s="59" t="str">
        <f t="shared" si="0"/>
        <v/>
      </c>
      <c r="H10" s="117" t="str">
        <f t="shared" si="1"/>
        <v/>
      </c>
      <c r="I10" s="118" t="str">
        <f t="shared" si="2"/>
        <v/>
      </c>
    </row>
    <row r="11" spans="2:9" ht="18" customHeight="1" x14ac:dyDescent="0.15">
      <c r="B11" s="100"/>
      <c r="C11" s="101"/>
      <c r="D11" s="54"/>
      <c r="E11" s="54"/>
      <c r="F11" s="54"/>
      <c r="G11" s="59" t="str">
        <f t="shared" si="0"/>
        <v/>
      </c>
      <c r="H11" s="117" t="str">
        <f t="shared" si="1"/>
        <v/>
      </c>
      <c r="I11" s="118" t="str">
        <f t="shared" si="2"/>
        <v/>
      </c>
    </row>
    <row r="12" spans="2:9" ht="18" customHeight="1" x14ac:dyDescent="0.15">
      <c r="B12" s="100"/>
      <c r="C12" s="101"/>
      <c r="D12" s="54"/>
      <c r="E12" s="54"/>
      <c r="F12" s="54"/>
      <c r="G12" s="59" t="str">
        <f t="shared" si="0"/>
        <v/>
      </c>
      <c r="H12" s="117" t="str">
        <f t="shared" si="1"/>
        <v/>
      </c>
      <c r="I12" s="118" t="str">
        <f t="shared" si="2"/>
        <v/>
      </c>
    </row>
    <row r="13" spans="2:9" ht="18" customHeight="1" x14ac:dyDescent="0.15">
      <c r="B13" s="100"/>
      <c r="C13" s="101"/>
      <c r="D13" s="54"/>
      <c r="E13" s="54"/>
      <c r="F13" s="54"/>
      <c r="G13" s="59" t="str">
        <f t="shared" si="0"/>
        <v/>
      </c>
      <c r="H13" s="117" t="str">
        <f t="shared" si="1"/>
        <v/>
      </c>
      <c r="I13" s="118" t="str">
        <f t="shared" si="2"/>
        <v/>
      </c>
    </row>
    <row r="14" spans="2:9" ht="18" customHeight="1" x14ac:dyDescent="0.15">
      <c r="B14" s="100"/>
      <c r="C14" s="101"/>
      <c r="D14" s="54"/>
      <c r="E14" s="54"/>
      <c r="F14" s="54"/>
      <c r="G14" s="59" t="str">
        <f t="shared" si="0"/>
        <v/>
      </c>
      <c r="H14" s="117" t="str">
        <f t="shared" si="1"/>
        <v/>
      </c>
      <c r="I14" s="118" t="str">
        <f t="shared" si="2"/>
        <v/>
      </c>
    </row>
    <row r="15" spans="2:9" ht="20.25" customHeight="1" x14ac:dyDescent="0.15">
      <c r="B15" s="104" t="s">
        <v>79</v>
      </c>
      <c r="C15" s="105"/>
      <c r="D15" s="105"/>
      <c r="E15" s="105"/>
      <c r="F15" s="105"/>
      <c r="G15" s="62">
        <f>SUM(G5:G14)</f>
        <v>0</v>
      </c>
      <c r="H15" s="116"/>
      <c r="I15" s="119">
        <f>SUM(I5:I14)</f>
        <v>0</v>
      </c>
    </row>
    <row r="17" spans="2:9" x14ac:dyDescent="0.15">
      <c r="B17" t="s">
        <v>64</v>
      </c>
    </row>
    <row r="19" spans="2:9" ht="28.5" customHeight="1" x14ac:dyDescent="0.15">
      <c r="B19" s="58" t="s">
        <v>65</v>
      </c>
      <c r="C19" s="57" t="s">
        <v>32</v>
      </c>
      <c r="D19" s="41" t="s">
        <v>66</v>
      </c>
      <c r="E19" s="41" t="s">
        <v>67</v>
      </c>
      <c r="F19" s="41" t="s">
        <v>68</v>
      </c>
      <c r="G19" s="41" t="s">
        <v>61</v>
      </c>
      <c r="H19" s="113" t="s">
        <v>90</v>
      </c>
      <c r="I19" s="42" t="s">
        <v>63</v>
      </c>
    </row>
    <row r="20" spans="2:9" ht="17.100000000000001" customHeight="1" x14ac:dyDescent="0.15">
      <c r="B20" s="106" t="str">
        <f>部位Ｕ値!B5</f>
        <v>外壁</v>
      </c>
      <c r="C20" s="54" t="s">
        <v>69</v>
      </c>
      <c r="D20" s="55"/>
      <c r="E20" s="55"/>
      <c r="F20" s="59" t="str">
        <f>IF(D20=0,"",D20-E20)</f>
        <v/>
      </c>
      <c r="G20" s="60" t="str">
        <f>IF(D20=0,"",部位Ｕ値!F17)</f>
        <v/>
      </c>
      <c r="H20" s="117" t="str">
        <f t="shared" ref="H20:H26" si="3">IF(D20=0,"",1)</f>
        <v/>
      </c>
      <c r="I20" s="45" t="str">
        <f>IF(D20=0,"",F20*H20*G20)</f>
        <v/>
      </c>
    </row>
    <row r="21" spans="2:9" ht="17.100000000000001" customHeight="1" x14ac:dyDescent="0.15">
      <c r="B21" s="106"/>
      <c r="C21" s="54" t="s">
        <v>70</v>
      </c>
      <c r="D21" s="55"/>
      <c r="E21" s="55"/>
      <c r="F21" s="59" t="str">
        <f t="shared" ref="F21:F30" si="4">IF(D21=0,"",D21-E21)</f>
        <v/>
      </c>
      <c r="G21" s="60" t="str">
        <f>IF(D21=0,"",G$20)</f>
        <v/>
      </c>
      <c r="H21" s="117" t="str">
        <f t="shared" si="3"/>
        <v/>
      </c>
      <c r="I21" s="45" t="str">
        <f t="shared" ref="I21:I30" si="5">IF(D21=0,"",F21*H21*G21)</f>
        <v/>
      </c>
    </row>
    <row r="22" spans="2:9" ht="17.100000000000001" customHeight="1" x14ac:dyDescent="0.15">
      <c r="B22" s="106"/>
      <c r="C22" s="54" t="s">
        <v>71</v>
      </c>
      <c r="D22" s="55"/>
      <c r="E22" s="55"/>
      <c r="F22" s="59" t="str">
        <f t="shared" si="4"/>
        <v/>
      </c>
      <c r="G22" s="60" t="str">
        <f>IF(D22=0,"",G$20)</f>
        <v/>
      </c>
      <c r="H22" s="117" t="str">
        <f t="shared" si="3"/>
        <v/>
      </c>
      <c r="I22" s="45" t="str">
        <f t="shared" si="5"/>
        <v/>
      </c>
    </row>
    <row r="23" spans="2:9" ht="17.100000000000001" customHeight="1" x14ac:dyDescent="0.15">
      <c r="B23" s="106"/>
      <c r="C23" s="54" t="s">
        <v>72</v>
      </c>
      <c r="D23" s="55"/>
      <c r="E23" s="55"/>
      <c r="F23" s="59" t="str">
        <f t="shared" si="4"/>
        <v/>
      </c>
      <c r="G23" s="60" t="str">
        <f>IF(D23=0,"",G$20)</f>
        <v/>
      </c>
      <c r="H23" s="117" t="str">
        <f t="shared" si="3"/>
        <v/>
      </c>
      <c r="I23" s="45" t="str">
        <f t="shared" si="5"/>
        <v/>
      </c>
    </row>
    <row r="24" spans="2:9" ht="17.100000000000001" customHeight="1" x14ac:dyDescent="0.15">
      <c r="B24" s="106"/>
      <c r="C24" s="54"/>
      <c r="D24" s="55"/>
      <c r="E24" s="55"/>
      <c r="F24" s="59" t="str">
        <f t="shared" si="4"/>
        <v/>
      </c>
      <c r="G24" s="60" t="str">
        <f>IF(D24=0,"",G$20)</f>
        <v/>
      </c>
      <c r="H24" s="117" t="str">
        <f t="shared" si="3"/>
        <v/>
      </c>
      <c r="I24" s="45" t="str">
        <f t="shared" si="5"/>
        <v/>
      </c>
    </row>
    <row r="25" spans="2:9" ht="17.100000000000001" customHeight="1" x14ac:dyDescent="0.15">
      <c r="B25" s="106" t="str">
        <f>部位Ｕ値!B22</f>
        <v>屋根</v>
      </c>
      <c r="C25" s="54" t="s">
        <v>80</v>
      </c>
      <c r="D25" s="55"/>
      <c r="E25" s="55"/>
      <c r="F25" s="59" t="str">
        <f t="shared" si="4"/>
        <v/>
      </c>
      <c r="G25" s="60" t="str">
        <f>IF(D25=0,"",部位Ｕ値!F34)</f>
        <v/>
      </c>
      <c r="H25" s="117" t="str">
        <f t="shared" si="3"/>
        <v/>
      </c>
      <c r="I25" s="45" t="str">
        <f t="shared" si="5"/>
        <v/>
      </c>
    </row>
    <row r="26" spans="2:9" ht="17.100000000000001" customHeight="1" x14ac:dyDescent="0.15">
      <c r="B26" s="106"/>
      <c r="C26" s="54"/>
      <c r="D26" s="55"/>
      <c r="E26" s="55"/>
      <c r="F26" s="59" t="str">
        <f t="shared" si="4"/>
        <v/>
      </c>
      <c r="G26" s="60" t="str">
        <f>IF(D26=0,"",G25)</f>
        <v/>
      </c>
      <c r="H26" s="117" t="str">
        <f t="shared" si="3"/>
        <v/>
      </c>
      <c r="I26" s="45" t="str">
        <f t="shared" si="5"/>
        <v/>
      </c>
    </row>
    <row r="27" spans="2:9" ht="17.100000000000001" customHeight="1" x14ac:dyDescent="0.15">
      <c r="B27" s="106" t="str">
        <f>IF(部位Ｕ値!B42=0,"",部位Ｕ値!B42)</f>
        <v/>
      </c>
      <c r="C27" s="54"/>
      <c r="D27" s="55"/>
      <c r="E27" s="55"/>
      <c r="F27" s="59" t="str">
        <f t="shared" si="4"/>
        <v/>
      </c>
      <c r="G27" s="60" t="str">
        <f>IF(D27=0,"",部位Ｕ値!F54)</f>
        <v/>
      </c>
      <c r="H27" s="120"/>
      <c r="I27" s="45" t="str">
        <f t="shared" si="5"/>
        <v/>
      </c>
    </row>
    <row r="28" spans="2:9" ht="17.100000000000001" customHeight="1" x14ac:dyDescent="0.15">
      <c r="B28" s="106"/>
      <c r="C28" s="54"/>
      <c r="D28" s="55"/>
      <c r="E28" s="55"/>
      <c r="F28" s="59" t="str">
        <f t="shared" si="4"/>
        <v/>
      </c>
      <c r="G28" s="60" t="str">
        <f>IF(D28=0,"",G27)</f>
        <v/>
      </c>
      <c r="H28" s="120"/>
      <c r="I28" s="45" t="str">
        <f t="shared" si="5"/>
        <v/>
      </c>
    </row>
    <row r="29" spans="2:9" ht="17.100000000000001" customHeight="1" x14ac:dyDescent="0.15">
      <c r="B29" s="106" t="str">
        <f>IF(部位Ｕ値!B59=0,"",部位Ｕ値!B59)</f>
        <v/>
      </c>
      <c r="C29" s="54"/>
      <c r="D29" s="55"/>
      <c r="E29" s="55"/>
      <c r="F29" s="59" t="str">
        <f t="shared" si="4"/>
        <v/>
      </c>
      <c r="G29" s="60" t="str">
        <f>IF(D29=0,"",部位Ｕ値!F71)</f>
        <v/>
      </c>
      <c r="H29" s="120"/>
      <c r="I29" s="45" t="str">
        <f t="shared" si="5"/>
        <v/>
      </c>
    </row>
    <row r="30" spans="2:9" ht="17.100000000000001" customHeight="1" x14ac:dyDescent="0.15">
      <c r="B30" s="104"/>
      <c r="C30" s="61"/>
      <c r="D30" s="56"/>
      <c r="E30" s="56"/>
      <c r="F30" s="62" t="str">
        <f t="shared" si="4"/>
        <v/>
      </c>
      <c r="G30" s="63" t="str">
        <f>IF(D30=0,"",G29)</f>
        <v/>
      </c>
      <c r="H30" s="121"/>
      <c r="I30" s="48" t="str">
        <f t="shared" si="5"/>
        <v/>
      </c>
    </row>
    <row r="31" spans="2:9" ht="22.5" x14ac:dyDescent="0.15">
      <c r="B31" s="107" t="s">
        <v>73</v>
      </c>
      <c r="C31" s="108"/>
      <c r="D31" s="108"/>
      <c r="E31" s="64" t="s">
        <v>75</v>
      </c>
      <c r="F31" s="41" t="s">
        <v>74</v>
      </c>
      <c r="G31" s="41" t="s">
        <v>76</v>
      </c>
      <c r="H31" s="113"/>
      <c r="I31" s="42" t="s">
        <v>63</v>
      </c>
    </row>
    <row r="32" spans="2:9" ht="24.75" customHeight="1" x14ac:dyDescent="0.15">
      <c r="B32" s="104"/>
      <c r="C32" s="105"/>
      <c r="D32" s="105"/>
      <c r="E32" s="61"/>
      <c r="F32" s="61"/>
      <c r="G32" s="63" t="e">
        <f>IF(基礎断熱!K16=0,"",基礎断熱!K16)</f>
        <v>#VALUE!</v>
      </c>
      <c r="H32" s="122"/>
      <c r="I32" s="48" t="str">
        <f>IF(E32=0,"",E32*G32)</f>
        <v/>
      </c>
    </row>
    <row r="33" spans="2:9" ht="22.5" x14ac:dyDescent="0.15">
      <c r="B33" s="109" t="s">
        <v>77</v>
      </c>
      <c r="C33" s="110"/>
      <c r="D33" s="110"/>
      <c r="E33" s="110"/>
      <c r="F33" s="65" t="s">
        <v>78</v>
      </c>
      <c r="G33" s="66"/>
      <c r="H33" s="114"/>
      <c r="I33" s="42" t="s">
        <v>63</v>
      </c>
    </row>
    <row r="34" spans="2:9" ht="21.75" customHeight="1" x14ac:dyDescent="0.15">
      <c r="B34" s="111"/>
      <c r="C34" s="112"/>
      <c r="D34" s="112"/>
      <c r="E34" s="112"/>
      <c r="F34" s="67">
        <f>SUM(F20:F30)+F32</f>
        <v>0</v>
      </c>
      <c r="G34" s="68"/>
      <c r="H34" s="115"/>
      <c r="I34" s="69" t="e">
        <f>SUM(I20:I30)+I32</f>
        <v>#VALUE!</v>
      </c>
    </row>
    <row r="37" spans="2:9" ht="17.25" x14ac:dyDescent="0.15">
      <c r="B37" s="75" t="s">
        <v>81</v>
      </c>
    </row>
    <row r="39" spans="2:9" ht="24.75" customHeight="1" x14ac:dyDescent="0.15">
      <c r="B39" s="97" t="s">
        <v>82</v>
      </c>
      <c r="C39" s="98" t="s">
        <v>83</v>
      </c>
      <c r="D39" s="98" t="s">
        <v>84</v>
      </c>
      <c r="E39" s="98"/>
      <c r="F39" s="96" t="s">
        <v>85</v>
      </c>
      <c r="G39" s="96"/>
      <c r="H39" s="96" t="s">
        <v>88</v>
      </c>
      <c r="I39" s="96"/>
    </row>
    <row r="40" spans="2:9" ht="24.75" customHeight="1" x14ac:dyDescent="0.15">
      <c r="B40" s="98"/>
      <c r="C40" s="98"/>
      <c r="D40" s="98"/>
      <c r="E40" s="98"/>
      <c r="F40" s="72" t="s">
        <v>86</v>
      </c>
      <c r="G40" s="72" t="s">
        <v>87</v>
      </c>
      <c r="H40" s="96"/>
      <c r="I40" s="96"/>
    </row>
    <row r="41" spans="2:9" ht="39.75" customHeight="1" x14ac:dyDescent="0.15">
      <c r="B41" s="73">
        <f>G15+F34</f>
        <v>0</v>
      </c>
      <c r="C41" s="74" t="e">
        <f>I15+I34</f>
        <v>#VALUE!</v>
      </c>
      <c r="D41" s="99" t="e">
        <f>ROUNDUP(C41/B41,2)</f>
        <v>#VALUE!</v>
      </c>
      <c r="E41" s="99"/>
      <c r="F41" s="70" t="s">
        <v>89</v>
      </c>
      <c r="G41" s="71">
        <v>0.87</v>
      </c>
      <c r="H41" s="123" t="e">
        <f>IF(D41&lt;=G41,"適合","不適合")</f>
        <v>#VALUE!</v>
      </c>
      <c r="I41" s="123"/>
    </row>
  </sheetData>
  <mergeCells count="25">
    <mergeCell ref="H41:I41"/>
    <mergeCell ref="B9:C9"/>
    <mergeCell ref="B15:F15"/>
    <mergeCell ref="B20:B24"/>
    <mergeCell ref="B25:B26"/>
    <mergeCell ref="B27:B28"/>
    <mergeCell ref="B4:C4"/>
    <mergeCell ref="B5:C5"/>
    <mergeCell ref="B6:C6"/>
    <mergeCell ref="B7:C7"/>
    <mergeCell ref="B8:C8"/>
    <mergeCell ref="D41:E41"/>
    <mergeCell ref="B10:C10"/>
    <mergeCell ref="B11:C11"/>
    <mergeCell ref="B12:C12"/>
    <mergeCell ref="B13:C13"/>
    <mergeCell ref="B14:C14"/>
    <mergeCell ref="B29:B30"/>
    <mergeCell ref="B31:D32"/>
    <mergeCell ref="B33:E34"/>
    <mergeCell ref="F39:G39"/>
    <mergeCell ref="B39:B40"/>
    <mergeCell ref="C39:C40"/>
    <mergeCell ref="D39:E40"/>
    <mergeCell ref="H39:I40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部位Ｕ値</vt:lpstr>
      <vt:lpstr>基礎断熱</vt:lpstr>
      <vt:lpstr>集計・結果</vt:lpstr>
      <vt:lpstr>基礎断熱!Print_Area</vt:lpstr>
      <vt:lpstr>部位Ｕ値!Print_Area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成田完二</dc:creator>
  <cp:lastModifiedBy>成田完二</cp:lastModifiedBy>
  <cp:lastPrinted>2022-01-14T02:30:22Z</cp:lastPrinted>
  <dcterms:created xsi:type="dcterms:W3CDTF">2022-01-13T00:31:59Z</dcterms:created>
  <dcterms:modified xsi:type="dcterms:W3CDTF">2022-01-14T02:44:24Z</dcterms:modified>
</cp:coreProperties>
</file>